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0" windowWidth="13860" windowHeight="8505" activeTab="0"/>
  </bookViews>
  <sheets>
    <sheet name="Sheet1" sheetId="1" r:id="rId1"/>
    <sheet name="Sheet2" sheetId="2" r:id="rId2"/>
    <sheet name="Sheet3" sheetId="3" r:id="rId3"/>
  </sheets>
  <definedNames>
    <definedName name="ConsultingCost">'Sheet1'!$D$50:$D$51</definedName>
    <definedName name="ConsultingQty">'Sheet1'!$C$50:$C$51</definedName>
    <definedName name="ConsultingTotal">'Sheet1'!$E$52</definedName>
    <definedName name="ConsultingTotals">'Sheet1'!$E$50:$E$51</definedName>
    <definedName name="GrandTotal">'Sheet1'!$E$50</definedName>
    <definedName name="HardwareCost">'Sheet1'!$D$11:$D$17</definedName>
    <definedName name="HardwareQty">'Sheet1'!$C$11:$C$17</definedName>
    <definedName name="HardwareTotal">'Sheet1'!$E$18</definedName>
    <definedName name="HardwareTotals">'Sheet1'!$E$11:$E$17</definedName>
    <definedName name="PersonnelCost">'Sheet1'!$D$37:$D$40</definedName>
    <definedName name="PersonnelQty">'Sheet1'!$C$37:$C$40</definedName>
    <definedName name="PersonnelTotal">'Sheet1'!$E$41</definedName>
    <definedName name="PersonnelTotals">'Sheet1'!$E$37:$E$40</definedName>
    <definedName name="ServiceUpgradeCost">'Sheet1'!$D$21:$D$22</definedName>
    <definedName name="ServiceUpgradeQty">'Sheet1'!$C$21:$C$22</definedName>
    <definedName name="ServiceUpgradeTotal">'Sheet1'!$E$23</definedName>
    <definedName name="ServiceUpgradeTotals">'Sheet1'!$E$21:$E$22</definedName>
    <definedName name="SoftwareCost">'Sheet1'!$D$26:$D$33</definedName>
    <definedName name="SoftwareQty">'Sheet1'!$C$26:$C$33</definedName>
    <definedName name="SoftwareTotal">'Sheet1'!$E$34</definedName>
    <definedName name="SoftwareTotals">'Sheet1'!$E$26:$E$33</definedName>
    <definedName name="TrainingCost">'Sheet1'!$D$44:$D$45</definedName>
    <definedName name="TrainingQty">'Sheet1'!$C$44:$C$45</definedName>
    <definedName name="TrainingTotal">'Sheet1'!$E$46</definedName>
    <definedName name="TrainingTotals">'Sheet1'!$E$44:$E$45</definedName>
  </definedNames>
  <calcPr fullCalcOnLoad="1"/>
</workbook>
</file>

<file path=xl/sharedStrings.xml><?xml version="1.0" encoding="utf-8"?>
<sst xmlns="http://schemas.openxmlformats.org/spreadsheetml/2006/main" count="87" uniqueCount="53">
  <si>
    <t>Proposed Budget for IFAS AD Initiative</t>
  </si>
  <si>
    <t>Hardware:</t>
  </si>
  <si>
    <t>type</t>
  </si>
  <si>
    <t>description</t>
  </si>
  <si>
    <t>qty</t>
  </si>
  <si>
    <t>cost</t>
  </si>
  <si>
    <t>Domain Controllers</t>
  </si>
  <si>
    <t>Software:</t>
  </si>
  <si>
    <t>Server licenses</t>
  </si>
  <si>
    <t>Client licenses</t>
  </si>
  <si>
    <t>Personnel</t>
  </si>
  <si>
    <t>Training</t>
  </si>
  <si>
    <t>total</t>
  </si>
  <si>
    <t>Hardware Total:</t>
  </si>
  <si>
    <t>Software Total:</t>
  </si>
  <si>
    <t>Personnel Total:</t>
  </si>
  <si>
    <t>Windows CAL 2000 All Languages MVL</t>
  </si>
  <si>
    <t>Windows Svr 2000 English/MultiLang MVL</t>
  </si>
  <si>
    <t>Support Staff</t>
  </si>
  <si>
    <t>To be determined</t>
  </si>
  <si>
    <t>Training Total:</t>
  </si>
  <si>
    <t>Enterprise</t>
  </si>
  <si>
    <t>Departmental</t>
  </si>
  <si>
    <t>IFAS domain</t>
  </si>
  <si>
    <t>Unit-level - I.e. REC's</t>
  </si>
  <si>
    <t>Exchange2K</t>
  </si>
  <si>
    <t>WAN Links</t>
  </si>
  <si>
    <t>Increase to &gt;=T1at REC's</t>
  </si>
  <si>
    <t>Empty Root</t>
  </si>
  <si>
    <t>Test environment</t>
  </si>
  <si>
    <t>Unit-level for testing / hotspare</t>
  </si>
  <si>
    <t>Exchange Svr 2000 English/MultiLang MVL</t>
  </si>
  <si>
    <t>Exchange CAL 2000 All Languages MVL</t>
  </si>
  <si>
    <t>Exchange Admin</t>
  </si>
  <si>
    <t>SMS Admin</t>
  </si>
  <si>
    <t>SMS Svr 2000 English/MultiLang MVL</t>
  </si>
  <si>
    <t>SMS CAL 2000 All Languages MVL</t>
  </si>
  <si>
    <t>AD Admin</t>
  </si>
  <si>
    <t>Consultant</t>
  </si>
  <si>
    <t>Consulting</t>
  </si>
  <si>
    <t>Grand Total:</t>
  </si>
  <si>
    <t>Service Upgrades:</t>
  </si>
  <si>
    <t>Service Upgrades Total:</t>
  </si>
  <si>
    <t>Yearly costs</t>
  </si>
  <si>
    <t>3-5 year repeat</t>
  </si>
  <si>
    <t>One-time costs</t>
  </si>
  <si>
    <t>white</t>
  </si>
  <si>
    <t>green</t>
  </si>
  <si>
    <t>yellow</t>
  </si>
  <si>
    <t>Cost Cycle Key:</t>
  </si>
  <si>
    <t>77 Unit admins @ 40 hours each</t>
  </si>
  <si>
    <t>Domain monitoring / mgt.</t>
  </si>
  <si>
    <t>Mgmt/Migration tools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</si>
</sst>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4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44" fontId="1" fillId="0" borderId="0" xfId="44" applyFont="1" applyAlignment="1">
      <alignment horizontal="center"/>
    </xf>
    <xf numFmtId="0" fontId="1" fillId="0" borderId="0" xfId="0" applyFont="1" applyAlignment="1">
      <alignment horizontal="right"/>
    </xf>
    <xf numFmtId="5" fontId="1" fillId="0" borderId="0" xfId="44" applyNumberFormat="1" applyFont="1" applyAlignment="1">
      <alignment horizontal="center"/>
    </xf>
    <xf numFmtId="165" fontId="0" fillId="0" borderId="0" xfId="0" applyNumberFormat="1" applyAlignment="1">
      <alignment/>
    </xf>
    <xf numFmtId="44" fontId="1" fillId="0" borderId="0" xfId="44" applyNumberFormat="1" applyFont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5" fontId="0" fillId="33" borderId="0" xfId="0" applyNumberFormat="1" applyFill="1" applyAlignment="1">
      <alignment/>
    </xf>
    <xf numFmtId="44" fontId="1" fillId="33" borderId="0" xfId="44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44" fontId="1" fillId="33" borderId="0" xfId="44" applyNumberFormat="1" applyFont="1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/>
    </xf>
    <xf numFmtId="165" fontId="0" fillId="35" borderId="0" xfId="0" applyNumberFormat="1" applyFill="1" applyAlignment="1">
      <alignment/>
    </xf>
    <xf numFmtId="44" fontId="1" fillId="35" borderId="0" xfId="44" applyNumberFormat="1" applyFont="1" applyFill="1" applyAlignment="1">
      <alignment horizontal="center"/>
    </xf>
    <xf numFmtId="44" fontId="1" fillId="35" borderId="0" xfId="44" applyFont="1" applyFill="1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44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18.421875" style="0" customWidth="1"/>
    <col min="2" max="2" width="36.8515625" style="0" bestFit="1" customWidth="1"/>
    <col min="4" max="4" width="10.140625" style="0" bestFit="1" customWidth="1"/>
    <col min="5" max="5" width="12.28125" style="3" bestFit="1" customWidth="1"/>
    <col min="9" max="9" width="1.7109375" style="0" customWidth="1"/>
  </cols>
  <sheetData>
    <row r="1" spans="1:7" ht="12.75">
      <c r="A1" s="30" t="s">
        <v>0</v>
      </c>
      <c r="B1" s="30"/>
      <c r="C1" s="30"/>
      <c r="D1" s="30"/>
      <c r="E1" s="30"/>
      <c r="F1" s="1"/>
      <c r="G1" s="1"/>
    </row>
    <row r="2" spans="1:5" ht="12.75">
      <c r="A2" s="31">
        <v>37539</v>
      </c>
      <c r="B2" s="31"/>
      <c r="C2" s="31"/>
      <c r="D2" s="31"/>
      <c r="E2" s="31"/>
    </row>
    <row r="3" ht="12.75">
      <c r="E3" s="13"/>
    </row>
    <row r="4" spans="1:5" ht="12.75">
      <c r="A4" s="21" t="s">
        <v>49</v>
      </c>
      <c r="B4" s="18"/>
      <c r="E4" s="13"/>
    </row>
    <row r="5" spans="1:5" ht="12.75">
      <c r="A5" s="12" t="s">
        <v>45</v>
      </c>
      <c r="B5" s="19" t="s">
        <v>46</v>
      </c>
      <c r="E5" s="13"/>
    </row>
    <row r="6" spans="1:5" ht="12.75">
      <c r="A6" s="12" t="s">
        <v>44</v>
      </c>
      <c r="B6" s="20" t="s">
        <v>47</v>
      </c>
      <c r="E6" s="13"/>
    </row>
    <row r="7" spans="1:5" ht="12.75">
      <c r="A7" s="12" t="s">
        <v>43</v>
      </c>
      <c r="B7" s="23" t="s">
        <v>48</v>
      </c>
      <c r="D7" s="13"/>
      <c r="E7" s="13"/>
    </row>
    <row r="8" spans="1:5" ht="12.75">
      <c r="A8" s="14"/>
      <c r="B8" s="17"/>
      <c r="D8" s="13"/>
      <c r="E8" s="13"/>
    </row>
    <row r="9" ht="12.75">
      <c r="A9" s="2" t="s">
        <v>1</v>
      </c>
    </row>
    <row r="10" spans="1:5" ht="12.75">
      <c r="A10" s="28" t="s">
        <v>2</v>
      </c>
      <c r="B10" s="28" t="s">
        <v>3</v>
      </c>
      <c r="C10" s="28" t="s">
        <v>4</v>
      </c>
      <c r="D10" s="28" t="s">
        <v>5</v>
      </c>
      <c r="E10" s="28" t="s">
        <v>12</v>
      </c>
    </row>
    <row r="11" spans="1:5" ht="12.75">
      <c r="A11" s="11" t="s">
        <v>28</v>
      </c>
      <c r="B11" s="11" t="s">
        <v>21</v>
      </c>
      <c r="C11" s="11">
        <v>3</v>
      </c>
      <c r="D11" s="15">
        <v>8000</v>
      </c>
      <c r="E11" s="22">
        <f aca="true" t="shared" si="0" ref="E11:E16">HardwareCost*HardwareQty</f>
        <v>24000</v>
      </c>
    </row>
    <row r="12" spans="1:5" ht="12.75">
      <c r="A12" s="11" t="s">
        <v>23</v>
      </c>
      <c r="B12" s="11" t="s">
        <v>21</v>
      </c>
      <c r="C12" s="11">
        <v>3</v>
      </c>
      <c r="D12" s="15">
        <v>8000</v>
      </c>
      <c r="E12" s="22">
        <f t="shared" si="0"/>
        <v>24000</v>
      </c>
    </row>
    <row r="13" spans="1:5" ht="12.75">
      <c r="A13" s="11" t="s">
        <v>25</v>
      </c>
      <c r="B13" s="11" t="s">
        <v>21</v>
      </c>
      <c r="C13" s="11">
        <v>1</v>
      </c>
      <c r="D13" s="15">
        <v>15000</v>
      </c>
      <c r="E13" s="22">
        <f t="shared" si="0"/>
        <v>15000</v>
      </c>
    </row>
    <row r="14" spans="1:5" ht="12.75">
      <c r="A14" s="11" t="s">
        <v>6</v>
      </c>
      <c r="B14" s="11" t="s">
        <v>24</v>
      </c>
      <c r="C14" s="11">
        <v>10</v>
      </c>
      <c r="D14" s="15">
        <v>2800</v>
      </c>
      <c r="E14" s="22">
        <f t="shared" si="0"/>
        <v>28000</v>
      </c>
    </row>
    <row r="15" spans="1:5" ht="12.75">
      <c r="A15" s="11" t="s">
        <v>6</v>
      </c>
      <c r="B15" s="11" t="s">
        <v>22</v>
      </c>
      <c r="C15" s="11">
        <v>40</v>
      </c>
      <c r="D15" s="15">
        <v>1500</v>
      </c>
      <c r="E15" s="22">
        <f t="shared" si="0"/>
        <v>60000</v>
      </c>
    </row>
    <row r="16" spans="1:5" ht="12.75">
      <c r="A16" s="11" t="s">
        <v>29</v>
      </c>
      <c r="B16" s="11" t="s">
        <v>30</v>
      </c>
      <c r="C16" s="11">
        <v>3</v>
      </c>
      <c r="D16" s="15">
        <v>2800</v>
      </c>
      <c r="E16" s="22">
        <f t="shared" si="0"/>
        <v>8400</v>
      </c>
    </row>
    <row r="17" spans="4:5" ht="12.75">
      <c r="D17" s="4"/>
      <c r="E17" s="7"/>
    </row>
    <row r="18" spans="4:5" ht="12.75">
      <c r="D18" s="6" t="s">
        <v>13</v>
      </c>
      <c r="E18" s="9">
        <f>SUM(HardwareTotals)</f>
        <v>159400</v>
      </c>
    </row>
    <row r="19" ht="12.75">
      <c r="A19" s="2" t="s">
        <v>41</v>
      </c>
    </row>
    <row r="20" spans="1:5" ht="12.75">
      <c r="A20" s="28" t="s">
        <v>2</v>
      </c>
      <c r="B20" s="28" t="s">
        <v>3</v>
      </c>
      <c r="C20" s="28" t="s">
        <v>4</v>
      </c>
      <c r="D20" s="28" t="s">
        <v>5</v>
      </c>
      <c r="E20" s="28" t="s">
        <v>12</v>
      </c>
    </row>
    <row r="21" spans="1:5" s="10" customFormat="1" ht="12.75">
      <c r="A21" s="24" t="s">
        <v>26</v>
      </c>
      <c r="B21" s="24" t="s">
        <v>27</v>
      </c>
      <c r="C21" s="24"/>
      <c r="D21" s="25"/>
      <c r="E21" s="26">
        <f>ServiceUpgradeCost*ServiceUpgradeQty</f>
        <v>0</v>
      </c>
    </row>
    <row r="22" spans="4:5" ht="12.75">
      <c r="D22" s="4"/>
      <c r="E22" s="7"/>
    </row>
    <row r="23" spans="4:5" ht="12.75">
      <c r="D23" s="6" t="s">
        <v>42</v>
      </c>
      <c r="E23" s="9">
        <f>SUM(ServiceUpgradeTotals)</f>
        <v>0</v>
      </c>
    </row>
    <row r="24" spans="1:5" ht="12.75">
      <c r="A24" s="2" t="s">
        <v>7</v>
      </c>
      <c r="E24" s="5"/>
    </row>
    <row r="25" spans="1:5" ht="12.75">
      <c r="A25" s="28" t="s">
        <v>2</v>
      </c>
      <c r="B25" s="28" t="s">
        <v>3</v>
      </c>
      <c r="C25" s="28" t="s">
        <v>4</v>
      </c>
      <c r="D25" s="28" t="s">
        <v>5</v>
      </c>
      <c r="E25" s="28" t="s">
        <v>12</v>
      </c>
    </row>
    <row r="26" spans="1:5" ht="12.75">
      <c r="A26" s="11" t="s">
        <v>8</v>
      </c>
      <c r="B26" s="11" t="s">
        <v>17</v>
      </c>
      <c r="C26" s="11">
        <f>SUM(HardwareQty)</f>
        <v>60</v>
      </c>
      <c r="D26" s="15">
        <v>106.08</v>
      </c>
      <c r="E26" s="16">
        <f aca="true" t="shared" si="1" ref="E26:E32">SoftwareCost*SoftwareQty</f>
        <v>6364.8</v>
      </c>
    </row>
    <row r="27" spans="1:5" ht="12.75">
      <c r="A27" s="11" t="s">
        <v>9</v>
      </c>
      <c r="B27" s="11" t="s">
        <v>16</v>
      </c>
      <c r="C27" s="11">
        <v>5000</v>
      </c>
      <c r="D27" s="15">
        <v>4.8</v>
      </c>
      <c r="E27" s="16">
        <f t="shared" si="1"/>
        <v>24000</v>
      </c>
    </row>
    <row r="28" spans="1:5" ht="12.75">
      <c r="A28" s="11" t="s">
        <v>8</v>
      </c>
      <c r="B28" s="11" t="s">
        <v>31</v>
      </c>
      <c r="C28" s="11">
        <v>6</v>
      </c>
      <c r="D28" s="15">
        <v>961</v>
      </c>
      <c r="E28" s="16">
        <f t="shared" si="1"/>
        <v>5766</v>
      </c>
    </row>
    <row r="29" spans="1:5" ht="12.75">
      <c r="A29" s="11" t="s">
        <v>9</v>
      </c>
      <c r="B29" s="11" t="s">
        <v>32</v>
      </c>
      <c r="C29" s="11">
        <v>5000</v>
      </c>
      <c r="D29" s="15">
        <v>1.92</v>
      </c>
      <c r="E29" s="16">
        <f t="shared" si="1"/>
        <v>9600</v>
      </c>
    </row>
    <row r="30" spans="1:5" ht="12.75">
      <c r="A30" s="11" t="s">
        <v>8</v>
      </c>
      <c r="B30" s="11" t="s">
        <v>35</v>
      </c>
      <c r="C30" s="11">
        <v>1</v>
      </c>
      <c r="D30" s="15">
        <v>147</v>
      </c>
      <c r="E30" s="16">
        <f t="shared" si="1"/>
        <v>147</v>
      </c>
    </row>
    <row r="31" spans="1:5" ht="12.75">
      <c r="A31" s="11" t="s">
        <v>9</v>
      </c>
      <c r="B31" s="11" t="s">
        <v>36</v>
      </c>
      <c r="C31" s="11">
        <v>5000</v>
      </c>
      <c r="D31" s="15">
        <v>12</v>
      </c>
      <c r="E31" s="16">
        <f t="shared" si="1"/>
        <v>60000</v>
      </c>
    </row>
    <row r="32" spans="1:5" ht="12.75">
      <c r="A32" s="11" t="s">
        <v>52</v>
      </c>
      <c r="B32" s="11" t="s">
        <v>51</v>
      </c>
      <c r="C32" s="11">
        <v>5000</v>
      </c>
      <c r="D32" s="8">
        <v>8</v>
      </c>
      <c r="E32" s="5">
        <f t="shared" si="1"/>
        <v>40000</v>
      </c>
    </row>
    <row r="33" ht="12.75">
      <c r="E33" s="5"/>
    </row>
    <row r="34" spans="4:5" ht="12.75">
      <c r="D34" s="6" t="s">
        <v>14</v>
      </c>
      <c r="E34" s="5">
        <f>SUM(SoftwareTotals)</f>
        <v>145877.8</v>
      </c>
    </row>
    <row r="35" spans="1:5" ht="12.75">
      <c r="A35" s="2" t="s">
        <v>10</v>
      </c>
      <c r="D35" s="1"/>
      <c r="E35" s="5"/>
    </row>
    <row r="36" spans="1:5" ht="12.75">
      <c r="A36" s="28" t="s">
        <v>2</v>
      </c>
      <c r="B36" s="28" t="s">
        <v>3</v>
      </c>
      <c r="C36" s="28" t="s">
        <v>4</v>
      </c>
      <c r="D36" s="28" t="s">
        <v>5</v>
      </c>
      <c r="E36" s="29" t="s">
        <v>12</v>
      </c>
    </row>
    <row r="37" spans="1:5" ht="12.75">
      <c r="A37" s="24" t="s">
        <v>37</v>
      </c>
      <c r="B37" s="24" t="s">
        <v>19</v>
      </c>
      <c r="C37" s="24">
        <v>1</v>
      </c>
      <c r="D37" s="25">
        <v>50000</v>
      </c>
      <c r="E37" s="27">
        <f>PersonnelCost*PersonnelQty</f>
        <v>50000</v>
      </c>
    </row>
    <row r="38" spans="1:5" ht="12.75">
      <c r="A38" s="24" t="s">
        <v>33</v>
      </c>
      <c r="B38" s="24"/>
      <c r="C38" s="24">
        <v>1</v>
      </c>
      <c r="D38" s="25">
        <v>50000</v>
      </c>
      <c r="E38" s="27">
        <f>PersonnelCost*PersonnelQty</f>
        <v>50000</v>
      </c>
    </row>
    <row r="39" spans="1:5" ht="12.75">
      <c r="A39" s="24" t="s">
        <v>34</v>
      </c>
      <c r="B39" s="24"/>
      <c r="C39" s="24">
        <v>1</v>
      </c>
      <c r="D39" s="25">
        <v>50000</v>
      </c>
      <c r="E39" s="27">
        <f>PersonnelCost*PersonnelQty</f>
        <v>50000</v>
      </c>
    </row>
    <row r="40" ht="15" customHeight="1">
      <c r="E40" s="5"/>
    </row>
    <row r="41" spans="4:5" ht="12.75">
      <c r="D41" s="6" t="s">
        <v>15</v>
      </c>
      <c r="E41" s="5">
        <f>SUM(PersonnelTotals)</f>
        <v>150000</v>
      </c>
    </row>
    <row r="42" spans="1:5" ht="12.75">
      <c r="A42" s="2" t="s">
        <v>11</v>
      </c>
      <c r="E42" s="5"/>
    </row>
    <row r="43" spans="1:5" ht="12.75">
      <c r="A43" s="28" t="s">
        <v>2</v>
      </c>
      <c r="B43" s="28" t="s">
        <v>3</v>
      </c>
      <c r="C43" s="28" t="s">
        <v>4</v>
      </c>
      <c r="D43" s="28" t="s">
        <v>5</v>
      </c>
      <c r="E43" s="29" t="s">
        <v>12</v>
      </c>
    </row>
    <row r="44" spans="1:5" ht="12.75">
      <c r="A44" t="s">
        <v>18</v>
      </c>
      <c r="B44" t="s">
        <v>50</v>
      </c>
      <c r="C44">
        <v>77</v>
      </c>
      <c r="D44">
        <v>1500</v>
      </c>
      <c r="E44" s="5">
        <f>SUM(TrainingCost*TrainingQty)</f>
        <v>115500</v>
      </c>
    </row>
    <row r="45" ht="12.75">
      <c r="E45" s="5"/>
    </row>
    <row r="46" spans="4:5" ht="12.75">
      <c r="D46" s="6" t="s">
        <v>20</v>
      </c>
      <c r="E46" s="5">
        <f>SUM(TrainingTotals)</f>
        <v>115500</v>
      </c>
    </row>
    <row r="47" spans="4:5" ht="12.75">
      <c r="D47" s="6"/>
      <c r="E47" s="5"/>
    </row>
    <row r="48" spans="1:5" ht="12.75">
      <c r="A48" s="2" t="s">
        <v>39</v>
      </c>
      <c r="D48" s="6"/>
      <c r="E48" s="5"/>
    </row>
    <row r="49" spans="1:5" ht="12.75">
      <c r="A49" s="28" t="s">
        <v>2</v>
      </c>
      <c r="B49" s="28" t="s">
        <v>3</v>
      </c>
      <c r="C49" s="28" t="s">
        <v>4</v>
      </c>
      <c r="D49" s="28" t="s">
        <v>5</v>
      </c>
      <c r="E49" s="29" t="s">
        <v>12</v>
      </c>
    </row>
    <row r="50" spans="1:5" ht="12.75">
      <c r="A50" t="s">
        <v>38</v>
      </c>
      <c r="B50" t="s">
        <v>19</v>
      </c>
      <c r="C50">
        <v>1</v>
      </c>
      <c r="D50">
        <v>20000</v>
      </c>
      <c r="E50" s="5">
        <f>$C50*$D50</f>
        <v>20000</v>
      </c>
    </row>
    <row r="51" ht="12.75">
      <c r="E51" s="5"/>
    </row>
    <row r="52" spans="4:5" ht="12.75">
      <c r="D52" s="6" t="s">
        <v>20</v>
      </c>
      <c r="E52" s="5">
        <f>SUM(ConsultingTotals)</f>
        <v>20000</v>
      </c>
    </row>
    <row r="53" ht="12.75">
      <c r="E53" s="5"/>
    </row>
    <row r="54" spans="4:5" ht="12.75">
      <c r="D54" s="6" t="s">
        <v>40</v>
      </c>
      <c r="E54" s="5">
        <f>SUM(HardwareTotal+ServiceUpgradeTotal+SoftwareTotal+PersonnelTotal+TrainingTotal+ConsultingTotal)</f>
        <v>590777.8</v>
      </c>
    </row>
    <row r="56" ht="12.75">
      <c r="E56" s="5"/>
    </row>
    <row r="57" ht="12.75">
      <c r="E57" s="5"/>
    </row>
    <row r="58" ht="12.75">
      <c r="E58" s="5"/>
    </row>
  </sheetData>
  <sheetProtection/>
  <mergeCells count="2">
    <mergeCell ref="A1:E1"/>
    <mergeCell ref="A2:E2"/>
  </mergeCells>
  <printOptions/>
  <pageMargins left="0.75" right="0.75" top="1" bottom="1" header="0.5" footer="0.5"/>
  <pageSetup fitToHeight="1" fitToWidth="1" horizontalDpi="600" verticalDpi="600" orientation="portrait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UF/IFAS Entomology &amp; Nematology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Lasley</dc:creator>
  <cp:keywords/>
  <dc:description/>
  <cp:lastModifiedBy>Steven E. Lasley</cp:lastModifiedBy>
  <cp:lastPrinted>2002-10-09T23:23:40Z</cp:lastPrinted>
  <dcterms:created xsi:type="dcterms:W3CDTF">2002-09-05T12:08:20Z</dcterms:created>
  <dcterms:modified xsi:type="dcterms:W3CDTF">2014-04-11T19:50:07Z</dcterms:modified>
  <cp:category/>
  <cp:version/>
  <cp:contentType/>
  <cp:contentStatus/>
</cp:coreProperties>
</file>