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521" windowWidth="14205" windowHeight="8700" activeTab="0"/>
  </bookViews>
  <sheets>
    <sheet name="Proposal" sheetId="1" r:id="rId1"/>
  </sheets>
  <definedNames>
    <definedName name="_xlnm.Print_Area" localSheetId="0">'Proposal'!$A$1:$E$29</definedName>
    <definedName name="TABLE" localSheetId="0">'Proposal'!#REF!</definedName>
    <definedName name="TABLE_2" localSheetId="0">'Proposal'!#REF!</definedName>
    <definedName name="TABLE_3" localSheetId="0">'Proposal'!#REF!</definedName>
  </definedNames>
  <calcPr fullCalcOnLoad="1"/>
</workbook>
</file>

<file path=xl/sharedStrings.xml><?xml version="1.0" encoding="utf-8"?>
<sst xmlns="http://schemas.openxmlformats.org/spreadsheetml/2006/main" count="40" uniqueCount="40">
  <si>
    <t>Description</t>
  </si>
  <si>
    <t>QTY</t>
  </si>
  <si>
    <t>Cost</t>
  </si>
  <si>
    <t xml:space="preserve"> Ext Total</t>
  </si>
  <si>
    <t>Vendor</t>
  </si>
  <si>
    <t>Comments</t>
  </si>
  <si>
    <t>Part #</t>
  </si>
  <si>
    <t>P</t>
  </si>
  <si>
    <t>MSDN Unvrsl All Languages Lic/SA</t>
  </si>
  <si>
    <t>Dell - Angel Adems</t>
  </si>
  <si>
    <t>534-02121</t>
  </si>
  <si>
    <t>1 Year(s) Lic. &amp; SW Assurance</t>
  </si>
  <si>
    <t>Liebert - Conditioned Air and Power</t>
  </si>
  <si>
    <t>50KVA UPS for Computer Room</t>
  </si>
  <si>
    <t>Pat Norris - 904-642-3369 Proposal #: Q00738688</t>
  </si>
  <si>
    <t>Current Leases</t>
  </si>
  <si>
    <t>Print Server Lease</t>
  </si>
  <si>
    <t>DNS Servers Lease</t>
  </si>
  <si>
    <t>DHCP Server Lease</t>
  </si>
  <si>
    <t>Web servers with backup lease</t>
  </si>
  <si>
    <t>7.8TB File Server with backup lease</t>
  </si>
  <si>
    <t>Patchlink Maintainence</t>
  </si>
  <si>
    <t>HDDs for MPS servers</t>
  </si>
  <si>
    <t>Microsoft Technical Account Manager</t>
  </si>
  <si>
    <t>Metamessage</t>
  </si>
  <si>
    <t>Blackberry T-Support</t>
  </si>
  <si>
    <t>Deep Matrix</t>
  </si>
  <si>
    <t>IT Pro Magazine</t>
  </si>
  <si>
    <t>Veritas maintance</t>
  </si>
  <si>
    <t>Live Communications Server - hardware</t>
  </si>
  <si>
    <t>Live Communications Server - software</t>
  </si>
  <si>
    <t>Live Communications Server - FTE</t>
  </si>
  <si>
    <t>Live Communications Server - Training</t>
  </si>
  <si>
    <t>Sharepoint Portal Server - hardware</t>
  </si>
  <si>
    <t>Sharepoint Portal Server - FTE</t>
  </si>
  <si>
    <t>Sharepoint Portal Server - Training</t>
  </si>
  <si>
    <t>ITSA Professional Development</t>
  </si>
  <si>
    <t>14 Additional Remote Sites</t>
  </si>
  <si>
    <t>Network Upgrade</t>
  </si>
  <si>
    <t>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</si>
</sst>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wrapText="1"/>
    </xf>
    <xf numFmtId="44" fontId="0" fillId="33" borderId="10" xfId="44" applyFont="1" applyFill="1" applyBorder="1" applyAlignment="1">
      <alignment horizontal="left" wrapText="1"/>
    </xf>
    <xf numFmtId="0" fontId="0" fillId="33" borderId="10" xfId="0" applyFont="1" applyFill="1" applyBorder="1" applyAlignment="1">
      <alignment/>
    </xf>
    <xf numFmtId="44" fontId="0" fillId="33" borderId="10" xfId="44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2" fillId="33" borderId="11" xfId="53" applyFont="1" applyFill="1" applyBorder="1" applyAlignment="1" applyProtection="1">
      <alignment/>
      <protection/>
    </xf>
    <xf numFmtId="44" fontId="0" fillId="33" borderId="10" xfId="44" applyFont="1" applyFill="1" applyBorder="1" applyAlignment="1">
      <alignment horizontal="left"/>
    </xf>
    <xf numFmtId="0" fontId="0" fillId="33" borderId="12" xfId="0" applyFont="1" applyFill="1" applyBorder="1" applyAlignment="1">
      <alignment horizontal="left" wrapText="1"/>
    </xf>
    <xf numFmtId="44" fontId="0" fillId="33" borderId="12" xfId="44" applyFont="1" applyFill="1" applyBorder="1" applyAlignment="1">
      <alignment horizontal="left" wrapText="1"/>
    </xf>
    <xf numFmtId="0" fontId="0" fillId="33" borderId="12" xfId="0" applyFont="1" applyFill="1" applyBorder="1" applyAlignment="1">
      <alignment/>
    </xf>
    <xf numFmtId="44" fontId="0" fillId="33" borderId="12" xfId="44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 horizontal="left"/>
    </xf>
    <xf numFmtId="44" fontId="0" fillId="33" borderId="14" xfId="44" applyFont="1" applyFill="1" applyBorder="1" applyAlignment="1">
      <alignment horizontal="left" wrapText="1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 horizontal="left" wrapText="1"/>
    </xf>
    <xf numFmtId="44" fontId="0" fillId="33" borderId="15" xfId="44" applyFont="1" applyFill="1" applyBorder="1" applyAlignment="1">
      <alignment horizontal="left" wrapText="1"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 horizontal="left" wrapText="1"/>
    </xf>
    <xf numFmtId="0" fontId="0" fillId="33" borderId="18" xfId="0" applyFont="1" applyFill="1" applyBorder="1" applyAlignment="1">
      <alignment horizontal="left" wrapText="1"/>
    </xf>
    <xf numFmtId="44" fontId="0" fillId="33" borderId="18" xfId="44" applyFont="1" applyFill="1" applyBorder="1" applyAlignment="1">
      <alignment horizontal="left" wrapText="1"/>
    </xf>
    <xf numFmtId="0" fontId="0" fillId="33" borderId="18" xfId="0" applyFont="1" applyFill="1" applyBorder="1" applyAlignment="1">
      <alignment/>
    </xf>
    <xf numFmtId="44" fontId="0" fillId="33" borderId="18" xfId="44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4" xfId="0" applyFont="1" applyFill="1" applyBorder="1" applyAlignment="1">
      <alignment horizontal="left" wrapText="1"/>
    </xf>
    <xf numFmtId="0" fontId="0" fillId="33" borderId="20" xfId="0" applyFont="1" applyFill="1" applyBorder="1" applyAlignment="1">
      <alignment/>
    </xf>
    <xf numFmtId="44" fontId="0" fillId="33" borderId="15" xfId="44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44" fontId="0" fillId="33" borderId="0" xfId="44" applyFont="1" applyFill="1" applyBorder="1" applyAlignment="1">
      <alignment horizontal="left"/>
    </xf>
    <xf numFmtId="0" fontId="0" fillId="33" borderId="0" xfId="0" applyFill="1" applyBorder="1" applyAlignment="1">
      <alignment/>
    </xf>
    <xf numFmtId="44" fontId="0" fillId="33" borderId="0" xfId="44" applyFont="1" applyFill="1" applyBorder="1" applyAlignment="1">
      <alignment/>
    </xf>
    <xf numFmtId="0" fontId="1" fillId="34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44" fontId="1" fillId="34" borderId="23" xfId="44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44" fontId="0" fillId="33" borderId="20" xfId="44" applyFont="1" applyFill="1" applyBorder="1" applyAlignment="1">
      <alignment/>
    </xf>
    <xf numFmtId="0" fontId="0" fillId="33" borderId="31" xfId="0" applyFont="1" applyFill="1" applyBorder="1" applyAlignment="1">
      <alignment/>
    </xf>
    <xf numFmtId="44" fontId="0" fillId="33" borderId="11" xfId="44" applyFont="1" applyFill="1" applyBorder="1" applyAlignment="1">
      <alignment/>
    </xf>
    <xf numFmtId="0" fontId="0" fillId="33" borderId="32" xfId="0" applyFont="1" applyFill="1" applyBorder="1" applyAlignment="1">
      <alignment/>
    </xf>
    <xf numFmtId="44" fontId="0" fillId="33" borderId="16" xfId="44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1" fillId="33" borderId="10" xfId="0" applyFont="1" applyFill="1" applyBorder="1" applyAlignment="1">
      <alignment horizontal="left" wrapText="1"/>
    </xf>
    <xf numFmtId="44" fontId="1" fillId="33" borderId="10" xfId="44" applyFont="1" applyFill="1" applyBorder="1" applyAlignment="1">
      <alignment horizontal="left" wrapText="1"/>
    </xf>
    <xf numFmtId="0" fontId="1" fillId="33" borderId="10" xfId="0" applyFont="1" applyFill="1" applyBorder="1" applyAlignment="1">
      <alignment/>
    </xf>
    <xf numFmtId="44" fontId="1" fillId="33" borderId="10" xfId="44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29" sqref="A1:E29"/>
    </sheetView>
  </sheetViews>
  <sheetFormatPr defaultColWidth="9.140625" defaultRowHeight="12.75"/>
  <cols>
    <col min="1" max="1" width="2.8515625" style="32" customWidth="1"/>
    <col min="2" max="2" width="34.421875" style="33" customWidth="1"/>
    <col min="3" max="3" width="13.140625" style="34" customWidth="1"/>
    <col min="4" max="4" width="4.7109375" style="35" bestFit="1" customWidth="1"/>
    <col min="5" max="5" width="14.140625" style="36" customWidth="1"/>
    <col min="6" max="6" width="30.8515625" style="35" bestFit="1" customWidth="1"/>
    <col min="7" max="7" width="12.7109375" style="35" customWidth="1"/>
    <col min="8" max="8" width="69.00390625" style="35" customWidth="1"/>
    <col min="9" max="16384" width="9.140625" style="35" customWidth="1"/>
  </cols>
  <sheetData>
    <row r="1" spans="1:8" s="41" customFormat="1" ht="13.5" thickBot="1">
      <c r="A1" s="37" t="s">
        <v>7</v>
      </c>
      <c r="B1" s="38" t="s">
        <v>0</v>
      </c>
      <c r="C1" s="39" t="s">
        <v>2</v>
      </c>
      <c r="D1" s="38" t="s">
        <v>1</v>
      </c>
      <c r="E1" s="39" t="s">
        <v>3</v>
      </c>
      <c r="F1" s="38" t="s">
        <v>4</v>
      </c>
      <c r="G1" s="38" t="s">
        <v>6</v>
      </c>
      <c r="H1" s="40" t="s">
        <v>5</v>
      </c>
    </row>
    <row r="2" spans="1:8" s="31" customFormat="1" ht="13.5" thickTop="1">
      <c r="A2" s="3">
        <v>1</v>
      </c>
      <c r="B2" s="1" t="s">
        <v>15</v>
      </c>
      <c r="C2" s="2">
        <v>94983.96</v>
      </c>
      <c r="D2" s="3">
        <v>1</v>
      </c>
      <c r="E2" s="4">
        <f aca="true" t="shared" si="0" ref="E2:E27">(C2*D2)</f>
        <v>94983.96</v>
      </c>
      <c r="F2" s="3"/>
      <c r="G2" s="3"/>
      <c r="H2" s="5"/>
    </row>
    <row r="3" spans="1:8" s="31" customFormat="1" ht="12.75">
      <c r="A3" s="3">
        <v>2</v>
      </c>
      <c r="B3" s="1" t="s">
        <v>13</v>
      </c>
      <c r="C3" s="2">
        <v>41980</v>
      </c>
      <c r="D3" s="3">
        <v>1</v>
      </c>
      <c r="E3" s="4">
        <f t="shared" si="0"/>
        <v>41980</v>
      </c>
      <c r="F3" s="3" t="s">
        <v>12</v>
      </c>
      <c r="G3" s="3"/>
      <c r="H3" s="5" t="s">
        <v>14</v>
      </c>
    </row>
    <row r="4" spans="1:8" s="31" customFormat="1" ht="12.75">
      <c r="A4" s="3">
        <v>3</v>
      </c>
      <c r="B4" s="6" t="s">
        <v>28</v>
      </c>
      <c r="C4" s="9">
        <v>3000</v>
      </c>
      <c r="D4" s="3">
        <v>1</v>
      </c>
      <c r="E4" s="4">
        <f t="shared" si="0"/>
        <v>3000</v>
      </c>
      <c r="F4" s="3"/>
      <c r="G4" s="3"/>
      <c r="H4" s="5"/>
    </row>
    <row r="5" spans="1:8" s="31" customFormat="1" ht="12.75" customHeight="1">
      <c r="A5" s="3">
        <v>4</v>
      </c>
      <c r="B5" s="1" t="s">
        <v>37</v>
      </c>
      <c r="C5" s="2">
        <f>1000+2200*0.0302*12</f>
        <v>1797.28</v>
      </c>
      <c r="D5" s="3">
        <v>14</v>
      </c>
      <c r="E5" s="4">
        <f t="shared" si="0"/>
        <v>25161.92</v>
      </c>
      <c r="F5" s="3"/>
      <c r="G5" s="3"/>
      <c r="H5" s="5"/>
    </row>
    <row r="6" spans="1:8" s="31" customFormat="1" ht="12.75">
      <c r="A6" s="3">
        <v>5</v>
      </c>
      <c r="B6" s="1" t="s">
        <v>25</v>
      </c>
      <c r="C6" s="2">
        <v>20</v>
      </c>
      <c r="D6" s="3">
        <v>60</v>
      </c>
      <c r="E6" s="4">
        <f t="shared" si="0"/>
        <v>1200</v>
      </c>
      <c r="F6" s="3"/>
      <c r="G6" s="3"/>
      <c r="H6" s="5"/>
    </row>
    <row r="7" spans="1:8" s="31" customFormat="1" ht="12.75">
      <c r="A7" s="3">
        <v>6</v>
      </c>
      <c r="B7" s="1" t="s">
        <v>26</v>
      </c>
      <c r="C7" s="2">
        <v>300</v>
      </c>
      <c r="D7" s="3">
        <v>1</v>
      </c>
      <c r="E7" s="4">
        <f t="shared" si="0"/>
        <v>300</v>
      </c>
      <c r="F7" s="3"/>
      <c r="G7" s="3"/>
      <c r="H7" s="5"/>
    </row>
    <row r="8" spans="1:8" s="31" customFormat="1" ht="12.75">
      <c r="A8" s="3">
        <v>7</v>
      </c>
      <c r="B8" s="1" t="s">
        <v>19</v>
      </c>
      <c r="C8" s="2">
        <f>46615.91*0.0302*12</f>
        <v>16893.605784</v>
      </c>
      <c r="D8" s="3">
        <v>1</v>
      </c>
      <c r="E8" s="4">
        <f t="shared" si="0"/>
        <v>16893.605784</v>
      </c>
      <c r="F8" s="3"/>
      <c r="G8" s="3"/>
      <c r="H8" s="5"/>
    </row>
    <row r="9" spans="1:8" s="31" customFormat="1" ht="12.75">
      <c r="A9" s="3">
        <v>8</v>
      </c>
      <c r="B9" s="6" t="s">
        <v>22</v>
      </c>
      <c r="C9" s="9">
        <v>10320.36</v>
      </c>
      <c r="D9" s="3">
        <v>1</v>
      </c>
      <c r="E9" s="4">
        <f t="shared" si="0"/>
        <v>10320.36</v>
      </c>
      <c r="F9" s="3"/>
      <c r="G9" s="3"/>
      <c r="H9" s="5"/>
    </row>
    <row r="10" spans="1:8" s="31" customFormat="1" ht="12.75">
      <c r="A10" s="3">
        <v>9</v>
      </c>
      <c r="B10" s="1" t="s">
        <v>20</v>
      </c>
      <c r="C10" s="2">
        <f>70000*0.0302*12</f>
        <v>25368</v>
      </c>
      <c r="D10" s="3">
        <v>1</v>
      </c>
      <c r="E10" s="4">
        <f t="shared" si="0"/>
        <v>25368</v>
      </c>
      <c r="F10" s="3"/>
      <c r="G10" s="3"/>
      <c r="H10" s="5"/>
    </row>
    <row r="11" spans="1:8" s="31" customFormat="1" ht="12.75">
      <c r="A11" s="3">
        <v>10</v>
      </c>
      <c r="B11" s="1" t="s">
        <v>36</v>
      </c>
      <c r="C11" s="2">
        <f>5000*5</f>
        <v>25000</v>
      </c>
      <c r="D11" s="3">
        <v>1</v>
      </c>
      <c r="E11" s="4">
        <f t="shared" si="0"/>
        <v>25000</v>
      </c>
      <c r="F11" s="3"/>
      <c r="G11" s="3"/>
      <c r="H11" s="5"/>
    </row>
    <row r="12" spans="1:8" s="31" customFormat="1" ht="12.75" customHeight="1">
      <c r="A12" s="3">
        <v>11</v>
      </c>
      <c r="B12" s="1" t="s">
        <v>38</v>
      </c>
      <c r="C12" s="2">
        <v>150000</v>
      </c>
      <c r="D12" s="3">
        <v>1</v>
      </c>
      <c r="E12" s="4">
        <f t="shared" si="0"/>
        <v>150000</v>
      </c>
      <c r="F12" s="3"/>
      <c r="G12" s="3"/>
      <c r="H12" s="5"/>
    </row>
    <row r="13" spans="1:8" s="31" customFormat="1" ht="12.75">
      <c r="A13" s="3">
        <v>12</v>
      </c>
      <c r="B13" s="6" t="s">
        <v>16</v>
      </c>
      <c r="C13" s="2">
        <f>4037.2*0.0302*12</f>
        <v>1463.0812799999999</v>
      </c>
      <c r="D13" s="3">
        <v>1</v>
      </c>
      <c r="E13" s="4">
        <f t="shared" si="0"/>
        <v>1463.0812799999999</v>
      </c>
      <c r="F13" s="3"/>
      <c r="G13" s="3"/>
      <c r="H13" s="5"/>
    </row>
    <row r="14" spans="1:8" s="31" customFormat="1" ht="12.75">
      <c r="A14" s="3">
        <v>12</v>
      </c>
      <c r="B14" s="6" t="s">
        <v>23</v>
      </c>
      <c r="C14" s="9">
        <v>49600</v>
      </c>
      <c r="D14" s="3">
        <v>1</v>
      </c>
      <c r="E14" s="4">
        <f t="shared" si="0"/>
        <v>49600</v>
      </c>
      <c r="F14" s="3"/>
      <c r="G14" s="3"/>
      <c r="H14" s="7"/>
    </row>
    <row r="15" spans="1:8" s="31" customFormat="1" ht="12.75">
      <c r="A15" s="3">
        <v>13</v>
      </c>
      <c r="B15" s="6" t="s">
        <v>17</v>
      </c>
      <c r="C15" s="2">
        <f>3397.14*0.0302*12</f>
        <v>1231.123536</v>
      </c>
      <c r="D15" s="3">
        <v>1</v>
      </c>
      <c r="E15" s="4">
        <f t="shared" si="0"/>
        <v>1231.123536</v>
      </c>
      <c r="F15" s="3"/>
      <c r="G15" s="3"/>
      <c r="H15" s="7"/>
    </row>
    <row r="16" spans="1:8" s="31" customFormat="1" ht="12.75">
      <c r="A16" s="3">
        <v>14</v>
      </c>
      <c r="B16" s="1" t="s">
        <v>18</v>
      </c>
      <c r="C16" s="2">
        <f>6059.25*0.0302*12</f>
        <v>2195.8722</v>
      </c>
      <c r="D16" s="3">
        <v>1</v>
      </c>
      <c r="E16" s="4">
        <f t="shared" si="0"/>
        <v>2195.8722</v>
      </c>
      <c r="F16" s="3"/>
      <c r="G16" s="3"/>
      <c r="H16" s="8"/>
    </row>
    <row r="17" spans="1:8" s="31" customFormat="1" ht="12.75" customHeight="1">
      <c r="A17" s="3">
        <v>15</v>
      </c>
      <c r="B17" s="1" t="s">
        <v>8</v>
      </c>
      <c r="C17" s="2">
        <v>620.52</v>
      </c>
      <c r="D17" s="3">
        <v>1</v>
      </c>
      <c r="E17" s="4">
        <f t="shared" si="0"/>
        <v>620.52</v>
      </c>
      <c r="F17" s="3" t="s">
        <v>9</v>
      </c>
      <c r="G17" s="3" t="s">
        <v>10</v>
      </c>
      <c r="H17" s="5" t="s">
        <v>11</v>
      </c>
    </row>
    <row r="18" spans="1:8" s="31" customFormat="1" ht="12.75">
      <c r="A18" s="3">
        <v>16</v>
      </c>
      <c r="B18" s="22" t="s">
        <v>27</v>
      </c>
      <c r="C18" s="2">
        <v>279</v>
      </c>
      <c r="D18" s="3">
        <v>1</v>
      </c>
      <c r="E18" s="4">
        <f t="shared" si="0"/>
        <v>279</v>
      </c>
      <c r="F18" s="3"/>
      <c r="G18" s="3"/>
      <c r="H18" s="5"/>
    </row>
    <row r="19" spans="1:8" s="31" customFormat="1" ht="12.75">
      <c r="A19" s="3">
        <v>17</v>
      </c>
      <c r="B19" s="1" t="s">
        <v>24</v>
      </c>
      <c r="C19" s="2">
        <v>85</v>
      </c>
      <c r="D19" s="3">
        <v>30</v>
      </c>
      <c r="E19" s="4">
        <f t="shared" si="0"/>
        <v>2550</v>
      </c>
      <c r="F19" s="3"/>
      <c r="G19" s="3"/>
      <c r="H19" s="8"/>
    </row>
    <row r="20" spans="1:8" s="31" customFormat="1" ht="13.5" thickBot="1">
      <c r="A20" s="25">
        <v>18</v>
      </c>
      <c r="B20" s="23" t="s">
        <v>21</v>
      </c>
      <c r="C20" s="24">
        <v>5000</v>
      </c>
      <c r="D20" s="25">
        <v>1</v>
      </c>
      <c r="E20" s="26">
        <f t="shared" si="0"/>
        <v>5000</v>
      </c>
      <c r="F20" s="3"/>
      <c r="G20" s="3"/>
      <c r="H20" s="5"/>
    </row>
    <row r="21" spans="1:8" s="31" customFormat="1" ht="13.5" customHeight="1" thickBot="1" thickTop="1">
      <c r="A21" s="46">
        <v>19</v>
      </c>
      <c r="B21" s="28" t="s">
        <v>33</v>
      </c>
      <c r="C21" s="16">
        <f>18623.14*0.0302*12</f>
        <v>6749.025936</v>
      </c>
      <c r="D21" s="17">
        <v>1</v>
      </c>
      <c r="E21" s="47">
        <f t="shared" si="0"/>
        <v>6749.025936</v>
      </c>
      <c r="F21" s="45"/>
      <c r="G21" s="25"/>
      <c r="H21" s="27"/>
    </row>
    <row r="22" spans="1:8" s="31" customFormat="1" ht="13.5" thickTop="1">
      <c r="A22" s="48">
        <v>19</v>
      </c>
      <c r="B22" s="1" t="s">
        <v>34</v>
      </c>
      <c r="C22" s="9">
        <v>50000</v>
      </c>
      <c r="D22" s="3">
        <v>1</v>
      </c>
      <c r="E22" s="49">
        <f t="shared" si="0"/>
        <v>50000</v>
      </c>
      <c r="F22" s="52"/>
      <c r="G22" s="17"/>
      <c r="H22" s="29"/>
    </row>
    <row r="23" spans="1:8" s="31" customFormat="1" ht="13.5" thickBot="1">
      <c r="A23" s="50">
        <v>19</v>
      </c>
      <c r="B23" s="18" t="s">
        <v>35</v>
      </c>
      <c r="C23" s="30">
        <v>10000</v>
      </c>
      <c r="D23" s="20">
        <v>1</v>
      </c>
      <c r="E23" s="51">
        <f t="shared" si="0"/>
        <v>10000</v>
      </c>
      <c r="F23" s="42"/>
      <c r="G23" s="3"/>
      <c r="H23" s="7"/>
    </row>
    <row r="24" spans="1:8" s="31" customFormat="1" ht="13.5" thickTop="1">
      <c r="A24" s="46">
        <v>20</v>
      </c>
      <c r="B24" s="15" t="s">
        <v>29</v>
      </c>
      <c r="C24" s="16">
        <f>13342.08*0.0302*12</f>
        <v>4835.169792</v>
      </c>
      <c r="D24" s="17">
        <v>1</v>
      </c>
      <c r="E24" s="47">
        <f t="shared" si="0"/>
        <v>4835.169792</v>
      </c>
      <c r="F24" s="42"/>
      <c r="G24" s="3"/>
      <c r="H24" s="7"/>
    </row>
    <row r="25" spans="1:8" s="31" customFormat="1" ht="13.5" thickBot="1">
      <c r="A25" s="48">
        <v>20</v>
      </c>
      <c r="B25" s="1" t="s">
        <v>30</v>
      </c>
      <c r="C25" s="2">
        <f>5000*2+3672.96*3*0.0302*12</f>
        <v>13993.242112</v>
      </c>
      <c r="D25" s="3">
        <v>1</v>
      </c>
      <c r="E25" s="49">
        <f t="shared" si="0"/>
        <v>13993.242112</v>
      </c>
      <c r="F25" s="43"/>
      <c r="G25" s="20"/>
      <c r="H25" s="21"/>
    </row>
    <row r="26" spans="1:8" s="31" customFormat="1" ht="13.5" thickTop="1">
      <c r="A26" s="48">
        <v>20</v>
      </c>
      <c r="B26" s="1" t="s">
        <v>31</v>
      </c>
      <c r="C26" s="2">
        <v>35000</v>
      </c>
      <c r="D26" s="3">
        <v>1</v>
      </c>
      <c r="E26" s="49">
        <f t="shared" si="0"/>
        <v>35000</v>
      </c>
      <c r="F26" s="44"/>
      <c r="G26" s="12"/>
      <c r="H26" s="14"/>
    </row>
    <row r="27" spans="1:8" s="31" customFormat="1" ht="13.5" thickBot="1">
      <c r="A27" s="50">
        <v>20</v>
      </c>
      <c r="B27" s="18" t="s">
        <v>32</v>
      </c>
      <c r="C27" s="19">
        <v>6000</v>
      </c>
      <c r="D27" s="20">
        <v>1</v>
      </c>
      <c r="E27" s="51">
        <f t="shared" si="0"/>
        <v>6000</v>
      </c>
      <c r="F27" s="45"/>
      <c r="G27" s="25"/>
      <c r="H27" s="27"/>
    </row>
    <row r="28" spans="2:5" s="3" customFormat="1" ht="13.5" thickTop="1">
      <c r="B28" s="1"/>
      <c r="C28" s="2"/>
      <c r="E28" s="4"/>
    </row>
    <row r="29" spans="2:5" s="3" customFormat="1" ht="12.75">
      <c r="B29" s="53" t="s">
        <v>39</v>
      </c>
      <c r="C29" s="54"/>
      <c r="D29" s="55"/>
      <c r="E29" s="56">
        <f>SUM(E2:E27)</f>
        <v>583724.88064</v>
      </c>
    </row>
    <row r="30" spans="2:5" s="3" customFormat="1" ht="12.75">
      <c r="B30" s="1"/>
      <c r="C30" s="2"/>
      <c r="E30" s="4"/>
    </row>
    <row r="31" spans="1:8" s="31" customFormat="1" ht="12.75">
      <c r="A31" s="12"/>
      <c r="B31" s="10"/>
      <c r="C31" s="11"/>
      <c r="D31" s="12"/>
      <c r="E31" s="13"/>
      <c r="F31" s="12"/>
      <c r="G31" s="12"/>
      <c r="H31" s="14"/>
    </row>
    <row r="32" spans="1:8" s="31" customFormat="1" ht="12.75">
      <c r="A32" s="3"/>
      <c r="B32" s="6"/>
      <c r="C32" s="9"/>
      <c r="D32" s="3"/>
      <c r="E32" s="4"/>
      <c r="F32" s="3"/>
      <c r="G32" s="3"/>
      <c r="H32" s="5"/>
    </row>
    <row r="33" spans="1:8" s="31" customFormat="1" ht="12.75">
      <c r="A33" s="3"/>
      <c r="B33" s="6"/>
      <c r="C33" s="9"/>
      <c r="D33" s="3"/>
      <c r="E33" s="4"/>
      <c r="F33" s="3"/>
      <c r="G33" s="3"/>
      <c r="H33" s="7"/>
    </row>
    <row r="34" spans="1:8" s="31" customFormat="1" ht="12.75">
      <c r="A34" s="3"/>
      <c r="B34" s="1"/>
      <c r="C34" s="2"/>
      <c r="D34" s="3"/>
      <c r="E34" s="4"/>
      <c r="F34" s="3"/>
      <c r="G34" s="3"/>
      <c r="H34" s="5"/>
    </row>
    <row r="35" spans="1:8" s="31" customFormat="1" ht="12.75" customHeight="1">
      <c r="A35" s="3"/>
      <c r="B35" s="1"/>
      <c r="C35" s="2"/>
      <c r="D35" s="3"/>
      <c r="E35" s="4"/>
      <c r="F35" s="3"/>
      <c r="G35" s="3"/>
      <c r="H35" s="5"/>
    </row>
    <row r="36" spans="1:8" s="31" customFormat="1" ht="12.75">
      <c r="A36" s="3"/>
      <c r="B36" s="1"/>
      <c r="C36" s="2"/>
      <c r="D36" s="3"/>
      <c r="E36" s="4"/>
      <c r="F36" s="3"/>
      <c r="G36" s="3"/>
      <c r="H36" s="5"/>
    </row>
    <row r="37" spans="1:8" s="31" customFormat="1" ht="12.75">
      <c r="A37" s="3"/>
      <c r="B37" s="1"/>
      <c r="C37" s="2"/>
      <c r="D37" s="3"/>
      <c r="E37" s="4"/>
      <c r="F37" s="3"/>
      <c r="G37" s="3"/>
      <c r="H37" s="5"/>
    </row>
    <row r="38" spans="1:8" s="31" customFormat="1" ht="12.75">
      <c r="A38" s="3"/>
      <c r="B38" s="6"/>
      <c r="C38" s="9"/>
      <c r="D38" s="3"/>
      <c r="E38" s="4"/>
      <c r="F38" s="3"/>
      <c r="G38" s="3"/>
      <c r="H38" s="5"/>
    </row>
    <row r="39" spans="1:8" s="31" customFormat="1" ht="12.75">
      <c r="A39" s="3"/>
      <c r="B39" s="6"/>
      <c r="C39" s="9"/>
      <c r="D39" s="3"/>
      <c r="E39" s="4"/>
      <c r="F39" s="3"/>
      <c r="G39" s="3"/>
      <c r="H39" s="7"/>
    </row>
    <row r="40" spans="1:8" s="31" customFormat="1" ht="12.75">
      <c r="A40" s="3"/>
      <c r="B40" s="1"/>
      <c r="C40" s="2"/>
      <c r="D40" s="3"/>
      <c r="E40" s="4"/>
      <c r="F40" s="3"/>
      <c r="G40" s="3"/>
      <c r="H40" s="5"/>
    </row>
    <row r="41" spans="1:8" s="31" customFormat="1" ht="12.75" customHeight="1">
      <c r="A41" s="3"/>
      <c r="B41" s="1"/>
      <c r="C41" s="2"/>
      <c r="D41" s="3"/>
      <c r="E41" s="4"/>
      <c r="F41" s="3"/>
      <c r="G41" s="3"/>
      <c r="H41" s="5"/>
    </row>
    <row r="42" spans="1:8" s="31" customFormat="1" ht="12.75">
      <c r="A42" s="3"/>
      <c r="B42" s="1"/>
      <c r="C42" s="2"/>
      <c r="D42" s="3"/>
      <c r="E42" s="4"/>
      <c r="F42" s="3"/>
      <c r="G42" s="3"/>
      <c r="H42" s="5"/>
    </row>
    <row r="43" spans="1:8" s="31" customFormat="1" ht="12.75">
      <c r="A43" s="3"/>
      <c r="B43" s="1"/>
      <c r="C43" s="2"/>
      <c r="D43" s="3"/>
      <c r="E43" s="4"/>
      <c r="F43" s="3"/>
      <c r="G43" s="3"/>
      <c r="H43" s="5"/>
    </row>
    <row r="44" spans="1:8" s="31" customFormat="1" ht="12.75">
      <c r="A44" s="3"/>
      <c r="B44" s="6"/>
      <c r="C44" s="9"/>
      <c r="D44" s="3"/>
      <c r="E44" s="4"/>
      <c r="F44" s="3"/>
      <c r="G44" s="3"/>
      <c r="H44" s="5"/>
    </row>
    <row r="45" spans="1:8" s="31" customFormat="1" ht="12.75">
      <c r="A45" s="3"/>
      <c r="B45" s="6"/>
      <c r="C45" s="9"/>
      <c r="D45" s="3"/>
      <c r="E45" s="4"/>
      <c r="F45" s="3"/>
      <c r="G45" s="3"/>
      <c r="H45" s="7"/>
    </row>
    <row r="46" spans="1:8" s="31" customFormat="1" ht="12.75">
      <c r="A46" s="3"/>
      <c r="B46" s="1"/>
      <c r="C46" s="2"/>
      <c r="D46" s="3"/>
      <c r="E46" s="4"/>
      <c r="F46" s="3"/>
      <c r="G46" s="3"/>
      <c r="H46" s="5"/>
    </row>
    <row r="47" spans="1:8" s="31" customFormat="1" ht="12.75">
      <c r="A47" s="3"/>
      <c r="B47" s="1"/>
      <c r="C47" s="2"/>
      <c r="D47" s="3"/>
      <c r="E47" s="4"/>
      <c r="F47" s="3"/>
      <c r="G47" s="3"/>
      <c r="H47" s="8"/>
    </row>
    <row r="48" spans="1:8" s="31" customFormat="1" ht="12.75">
      <c r="A48" s="3"/>
      <c r="B48" s="1"/>
      <c r="C48" s="2"/>
      <c r="D48" s="3"/>
      <c r="E48" s="4"/>
      <c r="F48" s="3"/>
      <c r="G48" s="3"/>
      <c r="H48" s="5"/>
    </row>
    <row r="49" spans="1:8" s="31" customFormat="1" ht="12.75" customHeight="1">
      <c r="A49" s="3"/>
      <c r="B49" s="1"/>
      <c r="C49" s="2"/>
      <c r="D49" s="3"/>
      <c r="E49" s="4"/>
      <c r="F49" s="3"/>
      <c r="G49" s="3"/>
      <c r="H49" s="5"/>
    </row>
    <row r="50" spans="1:8" s="31" customFormat="1" ht="12.75">
      <c r="A50" s="3"/>
      <c r="B50" s="1"/>
      <c r="C50" s="2"/>
      <c r="D50" s="3"/>
      <c r="E50" s="4"/>
      <c r="F50" s="3"/>
      <c r="G50" s="3"/>
      <c r="H50" s="5"/>
    </row>
    <row r="51" spans="1:8" s="31" customFormat="1" ht="12.75">
      <c r="A51" s="3"/>
      <c r="B51" s="1"/>
      <c r="C51" s="2"/>
      <c r="D51" s="3"/>
      <c r="E51" s="4"/>
      <c r="F51" s="3"/>
      <c r="G51" s="3"/>
      <c r="H51" s="5"/>
    </row>
    <row r="52" spans="1:8" s="31" customFormat="1" ht="12.75">
      <c r="A52" s="3"/>
      <c r="B52" s="6"/>
      <c r="C52" s="9"/>
      <c r="D52" s="3"/>
      <c r="E52" s="4"/>
      <c r="F52" s="3"/>
      <c r="G52" s="3"/>
      <c r="H52" s="5"/>
    </row>
    <row r="53" spans="1:8" s="31" customFormat="1" ht="12.75">
      <c r="A53" s="3"/>
      <c r="B53" s="6"/>
      <c r="C53" s="9"/>
      <c r="D53" s="3"/>
      <c r="E53" s="4"/>
      <c r="F53" s="3"/>
      <c r="G53" s="3"/>
      <c r="H53" s="7"/>
    </row>
    <row r="54" spans="1:8" s="31" customFormat="1" ht="12.75">
      <c r="A54" s="3"/>
      <c r="B54" s="1"/>
      <c r="C54" s="2"/>
      <c r="D54" s="3"/>
      <c r="E54" s="4"/>
      <c r="F54" s="3"/>
      <c r="G54" s="3"/>
      <c r="H54" s="5"/>
    </row>
    <row r="55" spans="1:8" s="31" customFormat="1" ht="12.75">
      <c r="A55" s="3"/>
      <c r="B55" s="1"/>
      <c r="C55" s="2"/>
      <c r="D55" s="3"/>
      <c r="E55" s="4"/>
      <c r="F55" s="3"/>
      <c r="G55" s="3"/>
      <c r="H55" s="8"/>
    </row>
  </sheetData>
  <sheetProtection/>
  <printOptions/>
  <pageMargins left="0.25" right="0.25" top="0.5" bottom="0.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UF/IFAS Information Technolgies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R. Leopold</dc:creator>
  <cp:keywords/>
  <dc:description/>
  <cp:lastModifiedBy>Steven E Lasley</cp:lastModifiedBy>
  <cp:lastPrinted>2005-03-11T14:28:01Z</cp:lastPrinted>
  <dcterms:created xsi:type="dcterms:W3CDTF">2000-02-25T04:17:31Z</dcterms:created>
  <dcterms:modified xsi:type="dcterms:W3CDTF">2010-06-11T11:49:51Z</dcterms:modified>
  <cp:category/>
  <cp:version/>
  <cp:contentType/>
  <cp:contentStatus/>
</cp:coreProperties>
</file>